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0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91" i="1"/>
  <c r="L86"/>
  <c r="L87"/>
  <c r="L88"/>
  <c r="L89"/>
  <c r="L90"/>
  <c r="L85"/>
  <c r="L10"/>
  <c r="L72"/>
  <c r="L73"/>
  <c r="L71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50"/>
  <c r="L33"/>
  <c r="L34"/>
  <c r="L35"/>
  <c r="L36"/>
  <c r="L37"/>
  <c r="L38"/>
  <c r="L39"/>
  <c r="L40"/>
  <c r="L41"/>
  <c r="L42"/>
  <c r="L43"/>
  <c r="L44"/>
  <c r="L45"/>
  <c r="L46"/>
  <c r="L32"/>
  <c r="L17"/>
  <c r="L18"/>
  <c r="L19"/>
  <c r="L16"/>
  <c r="L9"/>
  <c r="L11"/>
  <c r="L12"/>
  <c r="L8"/>
  <c r="L75"/>
  <c r="L27"/>
  <c r="L13"/>
  <c r="L47"/>
  <c r="L21"/>
  <c r="L22"/>
  <c r="L23"/>
  <c r="L24"/>
  <c r="L25"/>
  <c r="L20"/>
  <c r="I91"/>
  <c r="I27"/>
  <c r="I13"/>
  <c r="I75"/>
  <c r="I47"/>
</calcChain>
</file>

<file path=xl/sharedStrings.xml><?xml version="1.0" encoding="utf-8"?>
<sst xmlns="http://schemas.openxmlformats.org/spreadsheetml/2006/main" count="537" uniqueCount="78">
  <si>
    <t>МЕРОПРИЯТИЯ</t>
  </si>
  <si>
    <t>о выполнении распоряжения Правительства Белгородской области от 25 апреля 2011 г. № 175-рп</t>
  </si>
  <si>
    <t>№ п/п</t>
  </si>
  <si>
    <t>Наименование мероприятия</t>
  </si>
  <si>
    <t>Цель мероприятия</t>
  </si>
  <si>
    <t>Адрес объекта</t>
  </si>
  <si>
    <t>Исполнитель мероприятий</t>
  </si>
  <si>
    <t>Применяемые технологии, оборудование, материалы</t>
  </si>
  <si>
    <t>Ед. изм.</t>
  </si>
  <si>
    <t>Кол-во</t>
  </si>
  <si>
    <t>Сумма затрат фактически за отчетный период с начала года,                       тыс. руб.</t>
  </si>
  <si>
    <t>Источник финанси-рования</t>
  </si>
  <si>
    <t>Сроки выполнения</t>
  </si>
  <si>
    <t>Экономический эффект, полученный от реализации мероприятий, тыс.руб.</t>
  </si>
  <si>
    <t>Обоснование экономического эффекта (расчет)</t>
  </si>
  <si>
    <t>Экономное использование теплоэнергоресурсов</t>
  </si>
  <si>
    <t>м.п.</t>
  </si>
  <si>
    <t>Плата за содержание и ремонт жилого помещения</t>
  </si>
  <si>
    <t>Заделка межпанельных швов</t>
  </si>
  <si>
    <t>шт.</t>
  </si>
  <si>
    <t>м2</t>
  </si>
  <si>
    <t>линокром</t>
  </si>
  <si>
    <t>ИТОГО</t>
  </si>
  <si>
    <t>обязательно необходимо заполнять формулу расчета</t>
  </si>
  <si>
    <t>"Об утверждении перечня мероприятий по энергосбережению и повышению энергетической эффективности многоквартирных домов"  на  2013 год.</t>
  </si>
  <si>
    <t>Замена  ламп  накаливания  на  энергрсберегающие  лампы</t>
  </si>
  <si>
    <t>Экономное использование электроэнергии</t>
  </si>
  <si>
    <t>ООО "Градъ  Сервис"</t>
  </si>
  <si>
    <t xml:space="preserve">  ООО "Градъ  Сервис"</t>
  </si>
  <si>
    <t xml:space="preserve">  ООО "ДРЭП  ДСК"</t>
  </si>
  <si>
    <t>c</t>
  </si>
  <si>
    <t xml:space="preserve">  ООО "ДРЭП  ДСК  2005"</t>
  </si>
  <si>
    <t>энергосберегающие  лампы LH-9</t>
  </si>
  <si>
    <t>июнь</t>
  </si>
  <si>
    <t>июль</t>
  </si>
  <si>
    <t>Ремонт  кровли</t>
  </si>
  <si>
    <t>г. Белгород                            бул. Юности  33  под. 2</t>
  </si>
  <si>
    <t xml:space="preserve">ООО "ДРЭП ДСК 2005" </t>
  </si>
  <si>
    <t>мастика "Гермабутил", пена монтажная</t>
  </si>
  <si>
    <t>февраль   2013г.</t>
  </si>
  <si>
    <t>март     2013г.</t>
  </si>
  <si>
    <t>г. Белгород,                     бул. Юности  27</t>
  </si>
  <si>
    <t>г. Белгород,                     бул. Юности  29</t>
  </si>
  <si>
    <t>март    2013г.</t>
  </si>
  <si>
    <t>г. Белгород,                     бул. Юности  35а</t>
  </si>
  <si>
    <t>январь    2013г.</t>
  </si>
  <si>
    <t>г. Белгород,                     бул. Юности  35в</t>
  </si>
  <si>
    <t>г. Белгород,                     бул. Юности  37</t>
  </si>
  <si>
    <t>План  на  2, 3, 4 кварталы  2013г.</t>
  </si>
  <si>
    <t>г. Белгород                            бул. Юности  43  под. 1 - 4</t>
  </si>
  <si>
    <t>апрель</t>
  </si>
  <si>
    <t>май</t>
  </si>
  <si>
    <t>август</t>
  </si>
  <si>
    <t>сентябрь</t>
  </si>
  <si>
    <t>октябрь</t>
  </si>
  <si>
    <t>ноябрь</t>
  </si>
  <si>
    <t>пластиковые  оконные  блоки</t>
  </si>
  <si>
    <t>г. Белгород,                     ул. Есенина  40</t>
  </si>
  <si>
    <t>г. Белгород,                     ул. Есенина  38</t>
  </si>
  <si>
    <t>г. Белгород,                     ул. Есенина  44</t>
  </si>
  <si>
    <t>г. Белгород,                     ул. Есенина  44а</t>
  </si>
  <si>
    <t>г. Белгород,                     ул. Есенина  46</t>
  </si>
  <si>
    <t>г. Белгород,                     ул. Есенина  48</t>
  </si>
  <si>
    <t>г. Белгород,                     ул. Есенина  42</t>
  </si>
  <si>
    <t>г. Белгород,                     ул.Щорса  49</t>
  </si>
  <si>
    <t xml:space="preserve">ООО "ДРЭП ДСК" </t>
  </si>
  <si>
    <t>г. Белгород,                     ул.Щорса  53</t>
  </si>
  <si>
    <t>г. Белгород,                     ул.Щорса  57</t>
  </si>
  <si>
    <t>март   2013г.</t>
  </si>
  <si>
    <t>г. Белгород,                     ул.Щорса  47</t>
  </si>
  <si>
    <t>стеклокром</t>
  </si>
  <si>
    <t>Ремонт изоляции трубопроводов системы отопления в подвальных помещениях</t>
  </si>
  <si>
    <t>урса</t>
  </si>
  <si>
    <t xml:space="preserve">Установка  оконных  блоков  в  подъездах  в  МОП  </t>
  </si>
  <si>
    <t>г. Белгород,                     ул. Есенина  6</t>
  </si>
  <si>
    <t>г. Белгород,                     бул. Юности  39</t>
  </si>
  <si>
    <t>г. Белгород,                     бул. Есенина  50</t>
  </si>
  <si>
    <t>Э=(Квл. * tэ) - (К.вл.*tусл.)*Кд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</si>
</sst>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/>
    <xf numFmtId="0" fontId="10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7" fontId="7" fillId="0" borderId="4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/>
    <xf numFmtId="164" fontId="4" fillId="0" borderId="3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6" fillId="3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topLeftCell="B80" workbookViewId="0">
      <selection activeCell="L85" sqref="L85:L91"/>
    </sheetView>
  </sheetViews>
  <sheetFormatPr defaultRowHeight="15"/>
  <cols>
    <col min="1" max="1" width="5" customWidth="1"/>
    <col min="2" max="2" width="34.42578125" customWidth="1"/>
    <col min="3" max="3" width="30.5703125" customWidth="1"/>
    <col min="4" max="4" width="20" customWidth="1"/>
    <col min="5" max="5" width="21.5703125" customWidth="1"/>
    <col min="10" max="10" width="14.7109375" customWidth="1"/>
  </cols>
  <sheetData>
    <row r="1" spans="1:1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65"/>
      <c r="M4" s="65"/>
    </row>
    <row r="5" spans="1:13" ht="105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3" t="s">
        <v>10</v>
      </c>
      <c r="J5" s="3" t="s">
        <v>11</v>
      </c>
      <c r="K5" s="3" t="s">
        <v>12</v>
      </c>
      <c r="L5" s="5" t="s">
        <v>13</v>
      </c>
      <c r="M5" s="6" t="s">
        <v>14</v>
      </c>
    </row>
    <row r="6" spans="1:13" s="8" customFormat="1">
      <c r="A6" s="3">
        <v>1</v>
      </c>
      <c r="B6" s="3">
        <v>2</v>
      </c>
      <c r="C6" s="3">
        <v>3</v>
      </c>
      <c r="D6" s="4">
        <v>4</v>
      </c>
      <c r="E6" s="3">
        <v>5</v>
      </c>
      <c r="F6" s="3">
        <v>6</v>
      </c>
      <c r="G6" s="3">
        <v>7</v>
      </c>
      <c r="H6" s="4">
        <v>8</v>
      </c>
      <c r="I6" s="3">
        <v>9</v>
      </c>
      <c r="J6" s="3">
        <v>10</v>
      </c>
      <c r="K6" s="3">
        <v>11</v>
      </c>
      <c r="L6" s="5">
        <v>12</v>
      </c>
      <c r="M6" s="7">
        <v>13</v>
      </c>
    </row>
    <row r="7" spans="1:13" s="18" customFormat="1" ht="18.75" customHeight="1">
      <c r="A7" s="54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18" customFormat="1" ht="45" customHeight="1">
      <c r="A8" s="9">
        <v>1</v>
      </c>
      <c r="B8" s="10" t="s">
        <v>35</v>
      </c>
      <c r="C8" s="10" t="s">
        <v>15</v>
      </c>
      <c r="D8" s="10" t="s">
        <v>64</v>
      </c>
      <c r="E8" s="12" t="s">
        <v>65</v>
      </c>
      <c r="F8" s="9" t="s">
        <v>21</v>
      </c>
      <c r="G8" s="13" t="s">
        <v>20</v>
      </c>
      <c r="H8" s="14">
        <v>200</v>
      </c>
      <c r="I8" s="22">
        <v>139.346</v>
      </c>
      <c r="J8" s="13" t="s">
        <v>17</v>
      </c>
      <c r="K8" s="15" t="s">
        <v>39</v>
      </c>
      <c r="L8" s="40">
        <f>-(H8*I8/5-H8*I8/2)/1000*1</f>
        <v>8.3607600000000009</v>
      </c>
      <c r="M8" s="47" t="s">
        <v>77</v>
      </c>
    </row>
    <row r="9" spans="1:13" s="18" customFormat="1" ht="45" customHeight="1">
      <c r="A9" s="9">
        <v>2</v>
      </c>
      <c r="B9" s="10" t="s">
        <v>35</v>
      </c>
      <c r="C9" s="10" t="s">
        <v>15</v>
      </c>
      <c r="D9" s="10" t="s">
        <v>66</v>
      </c>
      <c r="E9" s="12" t="s">
        <v>65</v>
      </c>
      <c r="F9" s="9" t="s">
        <v>21</v>
      </c>
      <c r="G9" s="13" t="s">
        <v>20</v>
      </c>
      <c r="H9" s="14">
        <v>7</v>
      </c>
      <c r="I9" s="22">
        <v>2.2989999999999999</v>
      </c>
      <c r="J9" s="13" t="s">
        <v>17</v>
      </c>
      <c r="K9" s="15" t="s">
        <v>39</v>
      </c>
      <c r="L9" s="40">
        <f>-(H9*I9/5-H9*I9/2)/1000*1</f>
        <v>4.8278999999999996E-3</v>
      </c>
      <c r="M9" s="48"/>
    </row>
    <row r="10" spans="1:13" s="18" customFormat="1" ht="45" customHeight="1">
      <c r="A10" s="9">
        <v>3</v>
      </c>
      <c r="B10" s="10" t="s">
        <v>35</v>
      </c>
      <c r="C10" s="10" t="s">
        <v>15</v>
      </c>
      <c r="D10" s="10" t="s">
        <v>67</v>
      </c>
      <c r="E10" s="12" t="s">
        <v>65</v>
      </c>
      <c r="F10" s="9" t="s">
        <v>21</v>
      </c>
      <c r="G10" s="13" t="s">
        <v>20</v>
      </c>
      <c r="H10" s="14">
        <v>20</v>
      </c>
      <c r="I10" s="22">
        <v>8.0459999999999994</v>
      </c>
      <c r="J10" s="13" t="s">
        <v>17</v>
      </c>
      <c r="K10" s="15" t="s">
        <v>68</v>
      </c>
      <c r="L10" s="40">
        <f>-(H10*I10/5-H10*I10/2)/1000*1.3</f>
        <v>6.2758800000000003E-2</v>
      </c>
      <c r="M10" s="48"/>
    </row>
    <row r="11" spans="1:13" s="18" customFormat="1" ht="45" customHeight="1">
      <c r="A11" s="9">
        <v>4</v>
      </c>
      <c r="B11" s="10" t="s">
        <v>18</v>
      </c>
      <c r="C11" s="10" t="s">
        <v>15</v>
      </c>
      <c r="D11" s="10" t="s">
        <v>64</v>
      </c>
      <c r="E11" s="12" t="s">
        <v>65</v>
      </c>
      <c r="F11" s="13" t="s">
        <v>38</v>
      </c>
      <c r="G11" s="13" t="s">
        <v>16</v>
      </c>
      <c r="H11" s="14">
        <v>66</v>
      </c>
      <c r="I11" s="22">
        <v>7.6769999999999996</v>
      </c>
      <c r="J11" s="13" t="s">
        <v>17</v>
      </c>
      <c r="K11" s="15" t="s">
        <v>39</v>
      </c>
      <c r="L11" s="40">
        <f>-(H11*I11/5-H11*I11/2)/1000*1</f>
        <v>0.15200459999999999</v>
      </c>
      <c r="M11" s="48"/>
    </row>
    <row r="12" spans="1:13" s="18" customFormat="1" ht="45" customHeight="1">
      <c r="A12" s="9">
        <v>5</v>
      </c>
      <c r="B12" s="10" t="s">
        <v>18</v>
      </c>
      <c r="C12" s="10" t="s">
        <v>15</v>
      </c>
      <c r="D12" s="10" t="s">
        <v>67</v>
      </c>
      <c r="E12" s="12" t="s">
        <v>65</v>
      </c>
      <c r="F12" s="13" t="s">
        <v>38</v>
      </c>
      <c r="G12" s="13" t="s">
        <v>16</v>
      </c>
      <c r="H12" s="14">
        <v>19</v>
      </c>
      <c r="I12" s="22">
        <v>1.9664999999999999</v>
      </c>
      <c r="J12" s="13" t="s">
        <v>17</v>
      </c>
      <c r="K12" s="15" t="s">
        <v>39</v>
      </c>
      <c r="L12" s="40">
        <f>-(H12*I12/5-H12*I12/2)/1000*1</f>
        <v>1.1209050000000002E-2</v>
      </c>
      <c r="M12" s="48"/>
    </row>
    <row r="13" spans="1:13" s="18" customFormat="1" ht="15" customHeight="1">
      <c r="A13" s="50" t="s">
        <v>22</v>
      </c>
      <c r="B13" s="50"/>
      <c r="C13" s="50"/>
      <c r="D13" s="50"/>
      <c r="E13" s="50"/>
      <c r="F13" s="50"/>
      <c r="G13" s="23"/>
      <c r="H13" s="23"/>
      <c r="I13" s="37">
        <f>SUM(I8:I12)</f>
        <v>159.33449999999999</v>
      </c>
      <c r="J13" s="23"/>
      <c r="K13" s="23"/>
      <c r="L13" s="42">
        <f>SUM(L8:L12)</f>
        <v>8.59156035</v>
      </c>
      <c r="M13" s="48"/>
    </row>
    <row r="14" spans="1:13" s="18" customFormat="1" ht="14.2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49"/>
    </row>
    <row r="15" spans="1:13" ht="15.75">
      <c r="A15" s="25"/>
      <c r="B15" s="26"/>
      <c r="C15" s="57" t="s">
        <v>48</v>
      </c>
      <c r="D15" s="58"/>
      <c r="E15" s="58"/>
      <c r="F15" s="59"/>
      <c r="G15" s="27"/>
      <c r="H15" s="28"/>
      <c r="I15" s="25"/>
      <c r="J15" s="27"/>
      <c r="K15" s="29"/>
      <c r="L15" s="30"/>
      <c r="M15" s="48"/>
    </row>
    <row r="16" spans="1:13" ht="45">
      <c r="A16" s="9">
        <v>1</v>
      </c>
      <c r="B16" s="10" t="s">
        <v>35</v>
      </c>
      <c r="C16" s="10" t="s">
        <v>15</v>
      </c>
      <c r="D16" s="10" t="s">
        <v>69</v>
      </c>
      <c r="E16" s="12" t="s">
        <v>65</v>
      </c>
      <c r="F16" s="9" t="s">
        <v>70</v>
      </c>
      <c r="G16" s="13" t="s">
        <v>20</v>
      </c>
      <c r="H16" s="14">
        <v>250</v>
      </c>
      <c r="I16" s="22">
        <v>129.25</v>
      </c>
      <c r="J16" s="13" t="s">
        <v>17</v>
      </c>
      <c r="K16" s="15" t="s">
        <v>33</v>
      </c>
      <c r="L16" s="39">
        <f>-(H16*I16/5-H16*I16/2)/1000*1.05</f>
        <v>10.178437499999999</v>
      </c>
      <c r="M16" s="48"/>
    </row>
    <row r="17" spans="1:13" ht="45">
      <c r="A17" s="9">
        <v>2</v>
      </c>
      <c r="B17" s="10" t="s">
        <v>35</v>
      </c>
      <c r="C17" s="10" t="s">
        <v>15</v>
      </c>
      <c r="D17" s="10" t="s">
        <v>64</v>
      </c>
      <c r="E17" s="12" t="s">
        <v>65</v>
      </c>
      <c r="F17" s="9" t="s">
        <v>70</v>
      </c>
      <c r="G17" s="13" t="s">
        <v>20</v>
      </c>
      <c r="H17" s="14">
        <v>600</v>
      </c>
      <c r="I17" s="22">
        <v>310.2</v>
      </c>
      <c r="J17" s="13" t="s">
        <v>17</v>
      </c>
      <c r="K17" s="15" t="s">
        <v>33</v>
      </c>
      <c r="L17" s="39">
        <f>-(H17*I17/5-H17*I17/3)/1000</f>
        <v>24.815999999999999</v>
      </c>
      <c r="M17" s="48"/>
    </row>
    <row r="18" spans="1:13" ht="45">
      <c r="A18" s="9">
        <v>3</v>
      </c>
      <c r="B18" s="10" t="s">
        <v>35</v>
      </c>
      <c r="C18" s="10" t="s">
        <v>15</v>
      </c>
      <c r="D18" s="10" t="s">
        <v>66</v>
      </c>
      <c r="E18" s="12" t="s">
        <v>65</v>
      </c>
      <c r="F18" s="9" t="s">
        <v>70</v>
      </c>
      <c r="G18" s="13" t="s">
        <v>20</v>
      </c>
      <c r="H18" s="14">
        <v>150</v>
      </c>
      <c r="I18" s="22">
        <v>77.55</v>
      </c>
      <c r="J18" s="13" t="s">
        <v>17</v>
      </c>
      <c r="K18" s="15" t="s">
        <v>52</v>
      </c>
      <c r="L18" s="39">
        <f>-(H18*I18/5-H18*I18/2)/1000</f>
        <v>3.4897499999999999</v>
      </c>
      <c r="M18" s="48"/>
    </row>
    <row r="19" spans="1:13" ht="45">
      <c r="A19" s="9">
        <v>4</v>
      </c>
      <c r="B19" s="10" t="s">
        <v>35</v>
      </c>
      <c r="C19" s="10" t="s">
        <v>15</v>
      </c>
      <c r="D19" s="10" t="s">
        <v>67</v>
      </c>
      <c r="E19" s="12" t="s">
        <v>65</v>
      </c>
      <c r="F19" s="9" t="s">
        <v>70</v>
      </c>
      <c r="G19" s="13" t="s">
        <v>20</v>
      </c>
      <c r="H19" s="14">
        <v>400</v>
      </c>
      <c r="I19" s="22">
        <v>206.8</v>
      </c>
      <c r="J19" s="13" t="s">
        <v>17</v>
      </c>
      <c r="K19" s="15" t="s">
        <v>53</v>
      </c>
      <c r="L19" s="39">
        <f>-(H19*I19/5-H19*I19/3)/1000</f>
        <v>11.029333333333332</v>
      </c>
      <c r="M19" s="48"/>
    </row>
    <row r="20" spans="1:13" ht="45">
      <c r="A20" s="9">
        <v>5</v>
      </c>
      <c r="B20" s="10" t="s">
        <v>18</v>
      </c>
      <c r="C20" s="10" t="s">
        <v>15</v>
      </c>
      <c r="D20" s="10" t="s">
        <v>69</v>
      </c>
      <c r="E20" s="12" t="s">
        <v>65</v>
      </c>
      <c r="F20" s="13" t="s">
        <v>38</v>
      </c>
      <c r="G20" s="13" t="s">
        <v>16</v>
      </c>
      <c r="H20" s="14">
        <v>100</v>
      </c>
      <c r="I20" s="22">
        <v>10.35</v>
      </c>
      <c r="J20" s="13" t="s">
        <v>17</v>
      </c>
      <c r="K20" s="15" t="s">
        <v>34</v>
      </c>
      <c r="L20" s="39">
        <f t="shared" ref="L20:L25" si="0">-(H20*I20/4-H20*I20/1)/1000</f>
        <v>0.77625</v>
      </c>
      <c r="M20" s="48"/>
    </row>
    <row r="21" spans="1:13" ht="45">
      <c r="A21" s="9">
        <v>6</v>
      </c>
      <c r="B21" s="10" t="s">
        <v>18</v>
      </c>
      <c r="C21" s="10" t="s">
        <v>15</v>
      </c>
      <c r="D21" s="10" t="s">
        <v>64</v>
      </c>
      <c r="E21" s="12" t="s">
        <v>65</v>
      </c>
      <c r="F21" s="13" t="s">
        <v>38</v>
      </c>
      <c r="G21" s="13" t="s">
        <v>16</v>
      </c>
      <c r="H21" s="14">
        <v>200</v>
      </c>
      <c r="I21" s="22">
        <v>20.75</v>
      </c>
      <c r="J21" s="13" t="s">
        <v>17</v>
      </c>
      <c r="K21" s="15" t="s">
        <v>34</v>
      </c>
      <c r="L21" s="39">
        <f t="shared" si="0"/>
        <v>3.1124999999999998</v>
      </c>
      <c r="M21" s="48"/>
    </row>
    <row r="22" spans="1:13" ht="45">
      <c r="A22" s="9">
        <v>7</v>
      </c>
      <c r="B22" s="10" t="s">
        <v>18</v>
      </c>
      <c r="C22" s="10" t="s">
        <v>15</v>
      </c>
      <c r="D22" s="10" t="s">
        <v>66</v>
      </c>
      <c r="E22" s="12" t="s">
        <v>65</v>
      </c>
      <c r="F22" s="13" t="s">
        <v>38</v>
      </c>
      <c r="G22" s="13" t="s">
        <v>16</v>
      </c>
      <c r="H22" s="14">
        <v>100</v>
      </c>
      <c r="I22" s="22">
        <v>10.35</v>
      </c>
      <c r="J22" s="13" t="s">
        <v>17</v>
      </c>
      <c r="K22" s="15" t="s">
        <v>52</v>
      </c>
      <c r="L22" s="39">
        <f t="shared" si="0"/>
        <v>0.77625</v>
      </c>
      <c r="M22" s="48"/>
    </row>
    <row r="23" spans="1:13" ht="45">
      <c r="A23" s="9">
        <v>8</v>
      </c>
      <c r="B23" s="10" t="s">
        <v>18</v>
      </c>
      <c r="C23" s="10" t="s">
        <v>15</v>
      </c>
      <c r="D23" s="10" t="s">
        <v>67</v>
      </c>
      <c r="E23" s="12" t="s">
        <v>65</v>
      </c>
      <c r="F23" s="13" t="s">
        <v>38</v>
      </c>
      <c r="G23" s="13" t="s">
        <v>16</v>
      </c>
      <c r="H23" s="14">
        <v>200</v>
      </c>
      <c r="I23" s="22">
        <v>20.75</v>
      </c>
      <c r="J23" s="13" t="s">
        <v>17</v>
      </c>
      <c r="K23" s="15" t="s">
        <v>52</v>
      </c>
      <c r="L23" s="39">
        <f t="shared" si="0"/>
        <v>3.1124999999999998</v>
      </c>
      <c r="M23" s="48"/>
    </row>
    <row r="24" spans="1:13" ht="45">
      <c r="A24" s="9">
        <v>9</v>
      </c>
      <c r="B24" s="10" t="s">
        <v>71</v>
      </c>
      <c r="C24" s="10" t="s">
        <v>15</v>
      </c>
      <c r="D24" s="10" t="s">
        <v>69</v>
      </c>
      <c r="E24" s="12" t="s">
        <v>65</v>
      </c>
      <c r="F24" s="9" t="s">
        <v>72</v>
      </c>
      <c r="G24" s="13" t="s">
        <v>16</v>
      </c>
      <c r="H24" s="14">
        <v>20</v>
      </c>
      <c r="I24" s="22">
        <v>3</v>
      </c>
      <c r="J24" s="13" t="s">
        <v>17</v>
      </c>
      <c r="K24" s="15" t="s">
        <v>33</v>
      </c>
      <c r="L24" s="39">
        <f t="shared" si="0"/>
        <v>4.4999999999999998E-2</v>
      </c>
      <c r="M24" s="48"/>
    </row>
    <row r="25" spans="1:13" ht="45">
      <c r="A25" s="9">
        <v>10</v>
      </c>
      <c r="B25" s="10" t="s">
        <v>71</v>
      </c>
      <c r="C25" s="10" t="s">
        <v>15</v>
      </c>
      <c r="D25" s="10" t="s">
        <v>64</v>
      </c>
      <c r="E25" s="12" t="s">
        <v>65</v>
      </c>
      <c r="F25" s="9" t="s">
        <v>72</v>
      </c>
      <c r="G25" s="13" t="s">
        <v>16</v>
      </c>
      <c r="H25" s="14">
        <v>25</v>
      </c>
      <c r="I25" s="22">
        <v>3.5</v>
      </c>
      <c r="J25" s="13" t="s">
        <v>17</v>
      </c>
      <c r="K25" s="15" t="s">
        <v>33</v>
      </c>
      <c r="L25" s="39">
        <f t="shared" si="0"/>
        <v>6.5625000000000003E-2</v>
      </c>
      <c r="M25" s="48"/>
    </row>
    <row r="26" spans="1:13">
      <c r="A26" s="9"/>
      <c r="B26" s="10"/>
      <c r="C26" s="10"/>
      <c r="D26" s="10"/>
      <c r="E26" s="12"/>
      <c r="F26" s="13"/>
      <c r="G26" s="13"/>
      <c r="H26" s="22"/>
      <c r="I26" s="22"/>
      <c r="J26" s="13"/>
      <c r="K26" s="13"/>
      <c r="L26" s="16"/>
      <c r="M26" s="48"/>
    </row>
    <row r="27" spans="1:13">
      <c r="A27" s="53" t="s">
        <v>22</v>
      </c>
      <c r="B27" s="53"/>
      <c r="C27" s="53"/>
      <c r="D27" s="53"/>
      <c r="E27" s="53"/>
      <c r="F27" s="53"/>
      <c r="G27" s="13"/>
      <c r="H27" s="13"/>
      <c r="I27" s="31">
        <f>SUM(I16:I26)</f>
        <v>792.5</v>
      </c>
      <c r="J27" s="13"/>
      <c r="K27" s="13"/>
      <c r="L27" s="44">
        <f>SUM(L16:L26)</f>
        <v>57.401645833333319</v>
      </c>
      <c r="M27" s="17"/>
    </row>
    <row r="28" spans="1:13">
      <c r="A28" s="32"/>
      <c r="B28" s="32"/>
      <c r="C28" s="32"/>
      <c r="D28" s="32"/>
      <c r="E28" s="32"/>
      <c r="F28" s="32"/>
      <c r="G28" s="33"/>
      <c r="H28" s="33"/>
      <c r="I28" s="34"/>
      <c r="J28" s="33"/>
      <c r="K28" s="33"/>
      <c r="L28" s="35"/>
      <c r="M28" s="36"/>
    </row>
    <row r="29" spans="1:13" ht="105">
      <c r="A29" s="3" t="s">
        <v>30</v>
      </c>
      <c r="B29" s="3" t="s">
        <v>3</v>
      </c>
      <c r="C29" s="3" t="s">
        <v>4</v>
      </c>
      <c r="D29" s="4" t="s">
        <v>5</v>
      </c>
      <c r="E29" s="3" t="s">
        <v>6</v>
      </c>
      <c r="F29" s="3" t="s">
        <v>7</v>
      </c>
      <c r="G29" s="3" t="s">
        <v>8</v>
      </c>
      <c r="H29" s="4" t="s">
        <v>9</v>
      </c>
      <c r="I29" s="3" t="s">
        <v>10</v>
      </c>
      <c r="J29" s="3" t="s">
        <v>11</v>
      </c>
      <c r="K29" s="3" t="s">
        <v>12</v>
      </c>
      <c r="L29" s="5" t="s">
        <v>13</v>
      </c>
      <c r="M29" s="6" t="s">
        <v>14</v>
      </c>
    </row>
    <row r="30" spans="1:13">
      <c r="A30" s="3">
        <v>1</v>
      </c>
      <c r="B30" s="3">
        <v>2</v>
      </c>
      <c r="C30" s="3">
        <v>3</v>
      </c>
      <c r="D30" s="4">
        <v>4</v>
      </c>
      <c r="E30" s="3">
        <v>5</v>
      </c>
      <c r="F30" s="3">
        <v>6</v>
      </c>
      <c r="G30" s="3">
        <v>7</v>
      </c>
      <c r="H30" s="4">
        <v>8</v>
      </c>
      <c r="I30" s="3">
        <v>9</v>
      </c>
      <c r="J30" s="3">
        <v>10</v>
      </c>
      <c r="K30" s="3">
        <v>11</v>
      </c>
      <c r="L30" s="5">
        <v>12</v>
      </c>
      <c r="M30" s="7">
        <v>13</v>
      </c>
    </row>
    <row r="31" spans="1:13" ht="15.75">
      <c r="A31" s="54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</row>
    <row r="32" spans="1:13" ht="45">
      <c r="A32" s="9">
        <v>1</v>
      </c>
      <c r="B32" s="10" t="s">
        <v>18</v>
      </c>
      <c r="C32" s="10" t="s">
        <v>15</v>
      </c>
      <c r="D32" s="10" t="s">
        <v>57</v>
      </c>
      <c r="E32" s="12" t="s">
        <v>37</v>
      </c>
      <c r="F32" s="13" t="s">
        <v>38</v>
      </c>
      <c r="G32" s="13" t="s">
        <v>16</v>
      </c>
      <c r="H32" s="14">
        <v>37</v>
      </c>
      <c r="I32" s="9">
        <v>4.2</v>
      </c>
      <c r="J32" s="13" t="s">
        <v>17</v>
      </c>
      <c r="K32" s="15" t="s">
        <v>39</v>
      </c>
      <c r="L32" s="40">
        <f>-(H32*I32/5-H32*I32/1)/1000*1.05</f>
        <v>0.13053600000000001</v>
      </c>
      <c r="M32" s="47" t="s">
        <v>77</v>
      </c>
    </row>
    <row r="33" spans="1:13" ht="45">
      <c r="A33" s="9">
        <v>2</v>
      </c>
      <c r="B33" s="10" t="s">
        <v>35</v>
      </c>
      <c r="C33" s="10" t="s">
        <v>15</v>
      </c>
      <c r="D33" s="10" t="s">
        <v>57</v>
      </c>
      <c r="E33" s="12" t="s">
        <v>37</v>
      </c>
      <c r="F33" s="9" t="s">
        <v>21</v>
      </c>
      <c r="G33" s="13" t="s">
        <v>20</v>
      </c>
      <c r="H33" s="14">
        <v>22</v>
      </c>
      <c r="I33" s="9">
        <v>10.9</v>
      </c>
      <c r="J33" s="13" t="s">
        <v>17</v>
      </c>
      <c r="K33" s="15" t="s">
        <v>40</v>
      </c>
      <c r="L33" s="40">
        <f t="shared" ref="L33:L46" si="1">-(H33*I33/5-H33*I33/1)/1000*1.05</f>
        <v>0.20143200000000003</v>
      </c>
      <c r="M33" s="48"/>
    </row>
    <row r="34" spans="1:13" ht="45">
      <c r="A34" s="9">
        <v>3</v>
      </c>
      <c r="B34" s="10" t="s">
        <v>18</v>
      </c>
      <c r="C34" s="10" t="s">
        <v>15</v>
      </c>
      <c r="D34" s="10" t="s">
        <v>58</v>
      </c>
      <c r="E34" s="12" t="s">
        <v>37</v>
      </c>
      <c r="F34" s="13" t="s">
        <v>38</v>
      </c>
      <c r="G34" s="13" t="s">
        <v>16</v>
      </c>
      <c r="H34" s="14">
        <v>20</v>
      </c>
      <c r="I34" s="9">
        <v>2.1</v>
      </c>
      <c r="J34" s="13" t="s">
        <v>17</v>
      </c>
      <c r="K34" s="15" t="s">
        <v>39</v>
      </c>
      <c r="L34" s="40">
        <f t="shared" si="1"/>
        <v>3.5280000000000006E-2</v>
      </c>
      <c r="M34" s="48"/>
    </row>
    <row r="35" spans="1:13" ht="45">
      <c r="A35" s="9">
        <v>4</v>
      </c>
      <c r="B35" s="10" t="s">
        <v>18</v>
      </c>
      <c r="C35" s="10" t="s">
        <v>15</v>
      </c>
      <c r="D35" s="10" t="s">
        <v>59</v>
      </c>
      <c r="E35" s="12" t="s">
        <v>37</v>
      </c>
      <c r="F35" s="13" t="s">
        <v>38</v>
      </c>
      <c r="G35" s="13" t="s">
        <v>16</v>
      </c>
      <c r="H35" s="14">
        <v>30</v>
      </c>
      <c r="I35" s="9">
        <v>3.1</v>
      </c>
      <c r="J35" s="13" t="s">
        <v>17</v>
      </c>
      <c r="K35" s="15" t="s">
        <v>39</v>
      </c>
      <c r="L35" s="40">
        <f t="shared" si="1"/>
        <v>7.8120000000000009E-2</v>
      </c>
      <c r="M35" s="48"/>
    </row>
    <row r="36" spans="1:13" ht="45">
      <c r="A36" s="9">
        <v>5</v>
      </c>
      <c r="B36" s="10" t="s">
        <v>35</v>
      </c>
      <c r="C36" s="10" t="s">
        <v>15</v>
      </c>
      <c r="D36" s="10" t="s">
        <v>59</v>
      </c>
      <c r="E36" s="12" t="s">
        <v>37</v>
      </c>
      <c r="F36" s="9" t="s">
        <v>21</v>
      </c>
      <c r="G36" s="13" t="s">
        <v>20</v>
      </c>
      <c r="H36" s="14">
        <v>18</v>
      </c>
      <c r="I36" s="9">
        <v>9.1999999999999993</v>
      </c>
      <c r="J36" s="13" t="s">
        <v>17</v>
      </c>
      <c r="K36" s="15" t="s">
        <v>40</v>
      </c>
      <c r="L36" s="40">
        <f t="shared" si="1"/>
        <v>0.13910400000000001</v>
      </c>
      <c r="M36" s="48"/>
    </row>
    <row r="37" spans="1:13" ht="45">
      <c r="A37" s="9">
        <v>6</v>
      </c>
      <c r="B37" s="10" t="s">
        <v>35</v>
      </c>
      <c r="C37" s="10" t="s">
        <v>15</v>
      </c>
      <c r="D37" s="10" t="s">
        <v>60</v>
      </c>
      <c r="E37" s="12" t="s">
        <v>37</v>
      </c>
      <c r="F37" s="9" t="s">
        <v>21</v>
      </c>
      <c r="G37" s="13" t="s">
        <v>20</v>
      </c>
      <c r="H37" s="14">
        <v>35</v>
      </c>
      <c r="I37" s="9">
        <v>17.600000000000001</v>
      </c>
      <c r="J37" s="13" t="s">
        <v>17</v>
      </c>
      <c r="K37" s="15" t="s">
        <v>40</v>
      </c>
      <c r="L37" s="40">
        <f t="shared" si="1"/>
        <v>0.51744000000000001</v>
      </c>
      <c r="M37" s="48"/>
    </row>
    <row r="38" spans="1:13" ht="45">
      <c r="A38" s="9">
        <v>7</v>
      </c>
      <c r="B38" s="10" t="s">
        <v>35</v>
      </c>
      <c r="C38" s="10" t="s">
        <v>15</v>
      </c>
      <c r="D38" s="10" t="s">
        <v>61</v>
      </c>
      <c r="E38" s="12" t="s">
        <v>37</v>
      </c>
      <c r="F38" s="9" t="s">
        <v>21</v>
      </c>
      <c r="G38" s="13" t="s">
        <v>20</v>
      </c>
      <c r="H38" s="14">
        <v>16</v>
      </c>
      <c r="I38" s="9">
        <v>8</v>
      </c>
      <c r="J38" s="13" t="s">
        <v>17</v>
      </c>
      <c r="K38" s="15" t="s">
        <v>40</v>
      </c>
      <c r="L38" s="40">
        <f t="shared" si="1"/>
        <v>0.10752</v>
      </c>
      <c r="M38" s="48"/>
    </row>
    <row r="39" spans="1:13" ht="45">
      <c r="A39" s="9">
        <v>8</v>
      </c>
      <c r="B39" s="10" t="s">
        <v>35</v>
      </c>
      <c r="C39" s="10" t="s">
        <v>15</v>
      </c>
      <c r="D39" s="10" t="s">
        <v>62</v>
      </c>
      <c r="E39" s="12" t="s">
        <v>37</v>
      </c>
      <c r="F39" s="9" t="s">
        <v>21</v>
      </c>
      <c r="G39" s="13" t="s">
        <v>20</v>
      </c>
      <c r="H39" s="14">
        <v>18</v>
      </c>
      <c r="I39" s="9">
        <v>8.8000000000000007</v>
      </c>
      <c r="J39" s="13" t="s">
        <v>17</v>
      </c>
      <c r="K39" s="15" t="s">
        <v>40</v>
      </c>
      <c r="L39" s="40">
        <f t="shared" si="1"/>
        <v>0.13305600000000001</v>
      </c>
      <c r="M39" s="48"/>
    </row>
    <row r="40" spans="1:13" ht="45">
      <c r="A40" s="9">
        <v>9</v>
      </c>
      <c r="B40" s="10" t="s">
        <v>35</v>
      </c>
      <c r="C40" s="10" t="s">
        <v>15</v>
      </c>
      <c r="D40" s="10" t="s">
        <v>41</v>
      </c>
      <c r="E40" s="12" t="s">
        <v>37</v>
      </c>
      <c r="F40" s="9" t="s">
        <v>21</v>
      </c>
      <c r="G40" s="13" t="s">
        <v>20</v>
      </c>
      <c r="H40" s="14">
        <v>24</v>
      </c>
      <c r="I40" s="9">
        <v>12.8</v>
      </c>
      <c r="J40" s="13" t="s">
        <v>17</v>
      </c>
      <c r="K40" s="15" t="s">
        <v>40</v>
      </c>
      <c r="L40" s="40">
        <f t="shared" si="1"/>
        <v>0.25804800000000006</v>
      </c>
      <c r="M40" s="48"/>
    </row>
    <row r="41" spans="1:13" ht="45">
      <c r="A41" s="9">
        <v>10</v>
      </c>
      <c r="B41" s="10" t="s">
        <v>18</v>
      </c>
      <c r="C41" s="10" t="s">
        <v>15</v>
      </c>
      <c r="D41" s="10" t="s">
        <v>42</v>
      </c>
      <c r="E41" s="12" t="s">
        <v>37</v>
      </c>
      <c r="F41" s="13" t="s">
        <v>38</v>
      </c>
      <c r="G41" s="13" t="s">
        <v>16</v>
      </c>
      <c r="H41" s="14">
        <v>34</v>
      </c>
      <c r="I41" s="9">
        <v>3.5</v>
      </c>
      <c r="J41" s="13" t="s">
        <v>17</v>
      </c>
      <c r="K41" s="15" t="s">
        <v>43</v>
      </c>
      <c r="L41" s="40">
        <f t="shared" si="1"/>
        <v>9.9960000000000007E-2</v>
      </c>
      <c r="M41" s="48"/>
    </row>
    <row r="42" spans="1:13" ht="45">
      <c r="A42" s="9">
        <v>11</v>
      </c>
      <c r="B42" s="10" t="s">
        <v>35</v>
      </c>
      <c r="C42" s="10" t="s">
        <v>15</v>
      </c>
      <c r="D42" s="10" t="s">
        <v>42</v>
      </c>
      <c r="E42" s="12" t="s">
        <v>37</v>
      </c>
      <c r="F42" s="9" t="s">
        <v>21</v>
      </c>
      <c r="G42" s="13" t="s">
        <v>20</v>
      </c>
      <c r="H42" s="14">
        <v>40</v>
      </c>
      <c r="I42" s="22">
        <v>20</v>
      </c>
      <c r="J42" s="13" t="s">
        <v>17</v>
      </c>
      <c r="K42" s="15" t="s">
        <v>40</v>
      </c>
      <c r="L42" s="40">
        <f t="shared" si="1"/>
        <v>0.67200000000000004</v>
      </c>
      <c r="M42" s="48"/>
    </row>
    <row r="43" spans="1:13" ht="45">
      <c r="A43" s="9">
        <v>12</v>
      </c>
      <c r="B43" s="10" t="s">
        <v>18</v>
      </c>
      <c r="C43" s="10" t="s">
        <v>15</v>
      </c>
      <c r="D43" s="10" t="s">
        <v>44</v>
      </c>
      <c r="E43" s="12" t="s">
        <v>37</v>
      </c>
      <c r="F43" s="13" t="s">
        <v>38</v>
      </c>
      <c r="G43" s="13" t="s">
        <v>16</v>
      </c>
      <c r="H43" s="14">
        <v>30</v>
      </c>
      <c r="I43" s="9">
        <v>3.3</v>
      </c>
      <c r="J43" s="13" t="s">
        <v>17</v>
      </c>
      <c r="K43" s="15" t="s">
        <v>45</v>
      </c>
      <c r="L43" s="40">
        <f t="shared" si="1"/>
        <v>8.3160000000000012E-2</v>
      </c>
      <c r="M43" s="48"/>
    </row>
    <row r="44" spans="1:13" ht="45">
      <c r="A44" s="9">
        <v>13</v>
      </c>
      <c r="B44" s="10" t="s">
        <v>35</v>
      </c>
      <c r="C44" s="10" t="s">
        <v>15</v>
      </c>
      <c r="D44" s="10" t="s">
        <v>46</v>
      </c>
      <c r="E44" s="12" t="s">
        <v>37</v>
      </c>
      <c r="F44" s="9" t="s">
        <v>21</v>
      </c>
      <c r="G44" s="13" t="s">
        <v>20</v>
      </c>
      <c r="H44" s="14">
        <v>15</v>
      </c>
      <c r="I44" s="22">
        <v>7.5</v>
      </c>
      <c r="J44" s="13" t="s">
        <v>17</v>
      </c>
      <c r="K44" s="15" t="s">
        <v>40</v>
      </c>
      <c r="L44" s="40">
        <f t="shared" si="1"/>
        <v>9.4500000000000001E-2</v>
      </c>
      <c r="M44" s="48"/>
    </row>
    <row r="45" spans="1:13" ht="45">
      <c r="A45" s="9">
        <v>14</v>
      </c>
      <c r="B45" s="10" t="s">
        <v>35</v>
      </c>
      <c r="C45" s="10" t="s">
        <v>15</v>
      </c>
      <c r="D45" s="10" t="s">
        <v>47</v>
      </c>
      <c r="E45" s="12" t="s">
        <v>37</v>
      </c>
      <c r="F45" s="9" t="s">
        <v>21</v>
      </c>
      <c r="G45" s="13" t="s">
        <v>20</v>
      </c>
      <c r="H45" s="14">
        <v>33</v>
      </c>
      <c r="I45" s="22">
        <v>16.7</v>
      </c>
      <c r="J45" s="13" t="s">
        <v>17</v>
      </c>
      <c r="K45" s="15" t="s">
        <v>40</v>
      </c>
      <c r="L45" s="40">
        <f t="shared" si="1"/>
        <v>0.462924</v>
      </c>
      <c r="M45" s="48"/>
    </row>
    <row r="46" spans="1:13" ht="45">
      <c r="A46" s="9">
        <v>15</v>
      </c>
      <c r="B46" s="10" t="s">
        <v>18</v>
      </c>
      <c r="C46" s="10" t="s">
        <v>15</v>
      </c>
      <c r="D46" s="10" t="s">
        <v>47</v>
      </c>
      <c r="E46" s="12" t="s">
        <v>37</v>
      </c>
      <c r="F46" s="13" t="s">
        <v>38</v>
      </c>
      <c r="G46" s="13" t="s">
        <v>16</v>
      </c>
      <c r="H46" s="14">
        <v>51</v>
      </c>
      <c r="I46" s="9">
        <v>5.5</v>
      </c>
      <c r="J46" s="13" t="s">
        <v>17</v>
      </c>
      <c r="K46" s="15" t="s">
        <v>40</v>
      </c>
      <c r="L46" s="40">
        <f t="shared" si="1"/>
        <v>0.23562000000000002</v>
      </c>
      <c r="M46" s="48"/>
    </row>
    <row r="47" spans="1:13">
      <c r="A47" s="50" t="s">
        <v>22</v>
      </c>
      <c r="B47" s="50"/>
      <c r="C47" s="50"/>
      <c r="D47" s="50"/>
      <c r="E47" s="50"/>
      <c r="F47" s="50"/>
      <c r="G47" s="23"/>
      <c r="H47" s="23"/>
      <c r="I47" s="24">
        <f>SUM(I32:I46)</f>
        <v>133.19999999999999</v>
      </c>
      <c r="J47" s="23"/>
      <c r="K47" s="23"/>
      <c r="L47" s="45">
        <f>SUM(L32:L46)</f>
        <v>3.2487000000000004</v>
      </c>
      <c r="M47" s="48"/>
    </row>
    <row r="48" spans="1:13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9"/>
    </row>
    <row r="49" spans="1:13" ht="15.75">
      <c r="A49" s="25"/>
      <c r="B49" s="26"/>
      <c r="C49" s="57" t="s">
        <v>48</v>
      </c>
      <c r="D49" s="58"/>
      <c r="E49" s="58"/>
      <c r="F49" s="59"/>
      <c r="G49" s="27"/>
      <c r="H49" s="28"/>
      <c r="I49" s="25"/>
      <c r="J49" s="27"/>
      <c r="K49" s="29"/>
      <c r="L49" s="30"/>
      <c r="M49" s="48"/>
    </row>
    <row r="50" spans="1:13" ht="45">
      <c r="A50" s="9">
        <v>1</v>
      </c>
      <c r="B50" s="10" t="s">
        <v>35</v>
      </c>
      <c r="C50" s="10" t="s">
        <v>15</v>
      </c>
      <c r="D50" s="10" t="s">
        <v>63</v>
      </c>
      <c r="E50" s="12" t="s">
        <v>37</v>
      </c>
      <c r="F50" s="9" t="s">
        <v>21</v>
      </c>
      <c r="G50" s="13" t="s">
        <v>20</v>
      </c>
      <c r="H50" s="14">
        <v>20</v>
      </c>
      <c r="I50" s="22">
        <v>10</v>
      </c>
      <c r="J50" s="13" t="s">
        <v>17</v>
      </c>
      <c r="K50" s="15" t="s">
        <v>50</v>
      </c>
      <c r="L50" s="41">
        <f>-(H50*I50/8-H50*I50/1)/1000*1.1</f>
        <v>0.1925</v>
      </c>
      <c r="M50" s="48"/>
    </row>
    <row r="51" spans="1:13" ht="45">
      <c r="A51" s="9">
        <v>2</v>
      </c>
      <c r="B51" s="10" t="s">
        <v>35</v>
      </c>
      <c r="C51" s="10" t="s">
        <v>15</v>
      </c>
      <c r="D51" s="10" t="s">
        <v>41</v>
      </c>
      <c r="E51" s="12" t="s">
        <v>37</v>
      </c>
      <c r="F51" s="9" t="s">
        <v>21</v>
      </c>
      <c r="G51" s="13" t="s">
        <v>20</v>
      </c>
      <c r="H51" s="14">
        <v>30</v>
      </c>
      <c r="I51" s="22">
        <v>15</v>
      </c>
      <c r="J51" s="13" t="s">
        <v>17</v>
      </c>
      <c r="K51" s="15" t="s">
        <v>51</v>
      </c>
      <c r="L51" s="41">
        <f t="shared" ref="L51:L70" si="2">-(H51*I51/8-H51*I51/1)/1000*1.1</f>
        <v>0.43312500000000004</v>
      </c>
      <c r="M51" s="48"/>
    </row>
    <row r="52" spans="1:13" ht="45">
      <c r="A52" s="9">
        <v>3</v>
      </c>
      <c r="B52" s="10" t="s">
        <v>35</v>
      </c>
      <c r="C52" s="10" t="s">
        <v>15</v>
      </c>
      <c r="D52" s="10" t="s">
        <v>42</v>
      </c>
      <c r="E52" s="12" t="s">
        <v>37</v>
      </c>
      <c r="F52" s="9" t="s">
        <v>21</v>
      </c>
      <c r="G52" s="13" t="s">
        <v>20</v>
      </c>
      <c r="H52" s="14">
        <v>20</v>
      </c>
      <c r="I52" s="22">
        <v>10</v>
      </c>
      <c r="J52" s="13" t="s">
        <v>17</v>
      </c>
      <c r="K52" s="15" t="s">
        <v>33</v>
      </c>
      <c r="L52" s="41">
        <f t="shared" si="2"/>
        <v>0.1925</v>
      </c>
      <c r="M52" s="48"/>
    </row>
    <row r="53" spans="1:13" ht="45">
      <c r="A53" s="9">
        <v>4</v>
      </c>
      <c r="B53" s="10" t="s">
        <v>35</v>
      </c>
      <c r="C53" s="10" t="s">
        <v>15</v>
      </c>
      <c r="D53" s="10" t="s">
        <v>44</v>
      </c>
      <c r="E53" s="12" t="s">
        <v>37</v>
      </c>
      <c r="F53" s="9" t="s">
        <v>21</v>
      </c>
      <c r="G53" s="13" t="s">
        <v>20</v>
      </c>
      <c r="H53" s="14">
        <v>20</v>
      </c>
      <c r="I53" s="22">
        <v>10</v>
      </c>
      <c r="J53" s="13" t="s">
        <v>17</v>
      </c>
      <c r="K53" s="15" t="s">
        <v>34</v>
      </c>
      <c r="L53" s="41">
        <f t="shared" si="2"/>
        <v>0.1925</v>
      </c>
      <c r="M53" s="48"/>
    </row>
    <row r="54" spans="1:13" ht="45">
      <c r="A54" s="9">
        <v>5</v>
      </c>
      <c r="B54" s="10" t="s">
        <v>35</v>
      </c>
      <c r="C54" s="10" t="s">
        <v>15</v>
      </c>
      <c r="D54" s="10" t="s">
        <v>46</v>
      </c>
      <c r="E54" s="12" t="s">
        <v>37</v>
      </c>
      <c r="F54" s="9" t="s">
        <v>21</v>
      </c>
      <c r="G54" s="13" t="s">
        <v>20</v>
      </c>
      <c r="H54" s="14">
        <v>10</v>
      </c>
      <c r="I54" s="22">
        <v>5</v>
      </c>
      <c r="J54" s="13" t="s">
        <v>17</v>
      </c>
      <c r="K54" s="15" t="s">
        <v>52</v>
      </c>
      <c r="L54" s="41">
        <f t="shared" si="2"/>
        <v>4.8125000000000001E-2</v>
      </c>
      <c r="M54" s="48"/>
    </row>
    <row r="55" spans="1:13" ht="45">
      <c r="A55" s="9">
        <v>6</v>
      </c>
      <c r="B55" s="10" t="s">
        <v>35</v>
      </c>
      <c r="C55" s="10" t="s">
        <v>15</v>
      </c>
      <c r="D55" s="10" t="s">
        <v>47</v>
      </c>
      <c r="E55" s="12" t="s">
        <v>37</v>
      </c>
      <c r="F55" s="9" t="s">
        <v>21</v>
      </c>
      <c r="G55" s="13" t="s">
        <v>20</v>
      </c>
      <c r="H55" s="14">
        <v>40</v>
      </c>
      <c r="I55" s="22">
        <v>20</v>
      </c>
      <c r="J55" s="13" t="s">
        <v>17</v>
      </c>
      <c r="K55" s="15" t="s">
        <v>52</v>
      </c>
      <c r="L55" s="41">
        <f t="shared" si="2"/>
        <v>0.77</v>
      </c>
      <c r="M55" s="48"/>
    </row>
    <row r="56" spans="1:13" ht="45">
      <c r="A56" s="9">
        <v>7</v>
      </c>
      <c r="B56" s="10" t="s">
        <v>35</v>
      </c>
      <c r="C56" s="10" t="s">
        <v>15</v>
      </c>
      <c r="D56" s="10" t="s">
        <v>59</v>
      </c>
      <c r="E56" s="12" t="s">
        <v>37</v>
      </c>
      <c r="F56" s="9" t="s">
        <v>21</v>
      </c>
      <c r="G56" s="13" t="s">
        <v>20</v>
      </c>
      <c r="H56" s="14">
        <v>30</v>
      </c>
      <c r="I56" s="22">
        <v>15</v>
      </c>
      <c r="J56" s="13" t="s">
        <v>17</v>
      </c>
      <c r="K56" s="15" t="s">
        <v>53</v>
      </c>
      <c r="L56" s="41">
        <f t="shared" si="2"/>
        <v>0.43312500000000004</v>
      </c>
      <c r="M56" s="48"/>
    </row>
    <row r="57" spans="1:13" ht="45">
      <c r="A57" s="9">
        <v>8</v>
      </c>
      <c r="B57" s="10" t="s">
        <v>35</v>
      </c>
      <c r="C57" s="10" t="s">
        <v>15</v>
      </c>
      <c r="D57" s="10" t="s">
        <v>60</v>
      </c>
      <c r="E57" s="12" t="s">
        <v>37</v>
      </c>
      <c r="F57" s="9" t="s">
        <v>21</v>
      </c>
      <c r="G57" s="13" t="s">
        <v>20</v>
      </c>
      <c r="H57" s="14">
        <v>20</v>
      </c>
      <c r="I57" s="22">
        <v>10</v>
      </c>
      <c r="J57" s="13" t="s">
        <v>17</v>
      </c>
      <c r="K57" s="15" t="s">
        <v>53</v>
      </c>
      <c r="L57" s="41">
        <f t="shared" si="2"/>
        <v>0.1925</v>
      </c>
      <c r="M57" s="48"/>
    </row>
    <row r="58" spans="1:13" ht="45">
      <c r="A58" s="9">
        <v>9</v>
      </c>
      <c r="B58" s="10" t="s">
        <v>35</v>
      </c>
      <c r="C58" s="10" t="s">
        <v>15</v>
      </c>
      <c r="D58" s="10" t="s">
        <v>61</v>
      </c>
      <c r="E58" s="12" t="s">
        <v>37</v>
      </c>
      <c r="F58" s="9" t="s">
        <v>21</v>
      </c>
      <c r="G58" s="13" t="s">
        <v>20</v>
      </c>
      <c r="H58" s="14">
        <v>15</v>
      </c>
      <c r="I58" s="22">
        <v>7.5</v>
      </c>
      <c r="J58" s="13" t="s">
        <v>17</v>
      </c>
      <c r="K58" s="15" t="s">
        <v>54</v>
      </c>
      <c r="L58" s="41">
        <f t="shared" si="2"/>
        <v>0.10828125000000001</v>
      </c>
      <c r="M58" s="48"/>
    </row>
    <row r="59" spans="1:13" ht="45">
      <c r="A59" s="9">
        <v>10</v>
      </c>
      <c r="B59" s="10" t="s">
        <v>35</v>
      </c>
      <c r="C59" s="10" t="s">
        <v>15</v>
      </c>
      <c r="D59" s="10" t="s">
        <v>62</v>
      </c>
      <c r="E59" s="12" t="s">
        <v>37</v>
      </c>
      <c r="F59" s="9" t="s">
        <v>21</v>
      </c>
      <c r="G59" s="13" t="s">
        <v>20</v>
      </c>
      <c r="H59" s="14">
        <v>15</v>
      </c>
      <c r="I59" s="22">
        <v>7.5</v>
      </c>
      <c r="J59" s="13" t="s">
        <v>17</v>
      </c>
      <c r="K59" s="15" t="s">
        <v>54</v>
      </c>
      <c r="L59" s="41">
        <f t="shared" si="2"/>
        <v>0.10828125000000001</v>
      </c>
      <c r="M59" s="48"/>
    </row>
    <row r="60" spans="1:13" ht="45">
      <c r="A60" s="9">
        <v>11</v>
      </c>
      <c r="B60" s="10" t="s">
        <v>18</v>
      </c>
      <c r="C60" s="10" t="s">
        <v>15</v>
      </c>
      <c r="D60" s="10" t="s">
        <v>57</v>
      </c>
      <c r="E60" s="12" t="s">
        <v>37</v>
      </c>
      <c r="F60" s="13" t="s">
        <v>38</v>
      </c>
      <c r="G60" s="13" t="s">
        <v>16</v>
      </c>
      <c r="H60" s="14">
        <v>4.4000000000000004</v>
      </c>
      <c r="I60" s="9">
        <v>4.4000000000000004</v>
      </c>
      <c r="J60" s="13" t="s">
        <v>17</v>
      </c>
      <c r="K60" s="15" t="s">
        <v>50</v>
      </c>
      <c r="L60" s="41">
        <f t="shared" si="2"/>
        <v>1.8634000000000001E-2</v>
      </c>
      <c r="M60" s="48"/>
    </row>
    <row r="61" spans="1:13" ht="45">
      <c r="A61" s="9">
        <v>12</v>
      </c>
      <c r="B61" s="10" t="s">
        <v>18</v>
      </c>
      <c r="C61" s="10" t="s">
        <v>15</v>
      </c>
      <c r="D61" s="10" t="s">
        <v>63</v>
      </c>
      <c r="E61" s="12" t="s">
        <v>37</v>
      </c>
      <c r="F61" s="13" t="s">
        <v>38</v>
      </c>
      <c r="G61" s="13" t="s">
        <v>16</v>
      </c>
      <c r="H61" s="14">
        <v>5.5</v>
      </c>
      <c r="I61" s="22">
        <v>5.5</v>
      </c>
      <c r="J61" s="13" t="s">
        <v>17</v>
      </c>
      <c r="K61" s="15" t="s">
        <v>51</v>
      </c>
      <c r="L61" s="41">
        <f t="shared" si="2"/>
        <v>2.9115625000000003E-2</v>
      </c>
      <c r="M61" s="48"/>
    </row>
    <row r="62" spans="1:13" ht="45">
      <c r="A62" s="9">
        <v>13</v>
      </c>
      <c r="B62" s="10" t="s">
        <v>18</v>
      </c>
      <c r="C62" s="10" t="s">
        <v>15</v>
      </c>
      <c r="D62" s="10" t="s">
        <v>41</v>
      </c>
      <c r="E62" s="12" t="s">
        <v>37</v>
      </c>
      <c r="F62" s="13" t="s">
        <v>38</v>
      </c>
      <c r="G62" s="13" t="s">
        <v>16</v>
      </c>
      <c r="H62" s="14">
        <v>8.8000000000000007</v>
      </c>
      <c r="I62" s="22">
        <v>8.8000000000000007</v>
      </c>
      <c r="J62" s="13" t="s">
        <v>17</v>
      </c>
      <c r="K62" s="15" t="s">
        <v>33</v>
      </c>
      <c r="L62" s="41">
        <f t="shared" si="2"/>
        <v>7.4536000000000005E-2</v>
      </c>
      <c r="M62" s="48"/>
    </row>
    <row r="63" spans="1:13" ht="45">
      <c r="A63" s="9">
        <v>14</v>
      </c>
      <c r="B63" s="10" t="s">
        <v>18</v>
      </c>
      <c r="C63" s="10" t="s">
        <v>15</v>
      </c>
      <c r="D63" s="10" t="s">
        <v>42</v>
      </c>
      <c r="E63" s="12" t="s">
        <v>37</v>
      </c>
      <c r="F63" s="13" t="s">
        <v>38</v>
      </c>
      <c r="G63" s="13" t="s">
        <v>16</v>
      </c>
      <c r="H63" s="14">
        <v>7.7</v>
      </c>
      <c r="I63" s="22">
        <v>7.7</v>
      </c>
      <c r="J63" s="13" t="s">
        <v>17</v>
      </c>
      <c r="K63" s="15" t="s">
        <v>34</v>
      </c>
      <c r="L63" s="41">
        <f t="shared" si="2"/>
        <v>5.7066625000000003E-2</v>
      </c>
      <c r="M63" s="48"/>
    </row>
    <row r="64" spans="1:13" ht="45">
      <c r="A64" s="9">
        <v>15</v>
      </c>
      <c r="B64" s="10" t="s">
        <v>18</v>
      </c>
      <c r="C64" s="10" t="s">
        <v>15</v>
      </c>
      <c r="D64" s="10" t="s">
        <v>44</v>
      </c>
      <c r="E64" s="12" t="s">
        <v>37</v>
      </c>
      <c r="F64" s="13" t="s">
        <v>38</v>
      </c>
      <c r="G64" s="13" t="s">
        <v>16</v>
      </c>
      <c r="H64" s="14">
        <v>6.6</v>
      </c>
      <c r="I64" s="22">
        <v>6.6</v>
      </c>
      <c r="J64" s="13" t="s">
        <v>17</v>
      </c>
      <c r="K64" s="15" t="s">
        <v>52</v>
      </c>
      <c r="L64" s="41">
        <f t="shared" si="2"/>
        <v>4.1926499999999998E-2</v>
      </c>
      <c r="M64" s="48"/>
    </row>
    <row r="65" spans="1:13" ht="45">
      <c r="A65" s="9">
        <v>16</v>
      </c>
      <c r="B65" s="10" t="s">
        <v>18</v>
      </c>
      <c r="C65" s="10" t="s">
        <v>15</v>
      </c>
      <c r="D65" s="10" t="s">
        <v>46</v>
      </c>
      <c r="E65" s="12" t="s">
        <v>37</v>
      </c>
      <c r="F65" s="13" t="s">
        <v>38</v>
      </c>
      <c r="G65" s="13" t="s">
        <v>16</v>
      </c>
      <c r="H65" s="14">
        <v>5.5</v>
      </c>
      <c r="I65" s="22">
        <v>5.5</v>
      </c>
      <c r="J65" s="13" t="s">
        <v>17</v>
      </c>
      <c r="K65" s="15" t="s">
        <v>52</v>
      </c>
      <c r="L65" s="41">
        <f t="shared" si="2"/>
        <v>2.9115625000000003E-2</v>
      </c>
      <c r="M65" s="48"/>
    </row>
    <row r="66" spans="1:13" ht="45">
      <c r="A66" s="9">
        <v>17</v>
      </c>
      <c r="B66" s="10" t="s">
        <v>18</v>
      </c>
      <c r="C66" s="10" t="s">
        <v>15</v>
      </c>
      <c r="D66" s="10" t="s">
        <v>47</v>
      </c>
      <c r="E66" s="12" t="s">
        <v>37</v>
      </c>
      <c r="F66" s="13" t="s">
        <v>38</v>
      </c>
      <c r="G66" s="13" t="s">
        <v>16</v>
      </c>
      <c r="H66" s="14">
        <v>14.3</v>
      </c>
      <c r="I66" s="22">
        <v>14.3</v>
      </c>
      <c r="J66" s="13" t="s">
        <v>17</v>
      </c>
      <c r="K66" s="15" t="s">
        <v>53</v>
      </c>
      <c r="L66" s="41">
        <f t="shared" si="2"/>
        <v>0.196821625</v>
      </c>
      <c r="M66" s="48"/>
    </row>
    <row r="67" spans="1:13" ht="45">
      <c r="A67" s="9">
        <v>18</v>
      </c>
      <c r="B67" s="10" t="s">
        <v>18</v>
      </c>
      <c r="C67" s="10" t="s">
        <v>15</v>
      </c>
      <c r="D67" s="10" t="s">
        <v>59</v>
      </c>
      <c r="E67" s="12" t="s">
        <v>37</v>
      </c>
      <c r="F67" s="13" t="s">
        <v>38</v>
      </c>
      <c r="G67" s="13" t="s">
        <v>16</v>
      </c>
      <c r="H67" s="14">
        <v>11</v>
      </c>
      <c r="I67" s="22">
        <v>11</v>
      </c>
      <c r="J67" s="13" t="s">
        <v>17</v>
      </c>
      <c r="K67" s="15" t="s">
        <v>53</v>
      </c>
      <c r="L67" s="41">
        <f t="shared" si="2"/>
        <v>0.11646250000000001</v>
      </c>
      <c r="M67" s="48"/>
    </row>
    <row r="68" spans="1:13" ht="45">
      <c r="A68" s="9">
        <v>19</v>
      </c>
      <c r="B68" s="10" t="s">
        <v>18</v>
      </c>
      <c r="C68" s="10" t="s">
        <v>15</v>
      </c>
      <c r="D68" s="10" t="s">
        <v>60</v>
      </c>
      <c r="E68" s="12" t="s">
        <v>37</v>
      </c>
      <c r="F68" s="13" t="s">
        <v>38</v>
      </c>
      <c r="G68" s="13" t="s">
        <v>16</v>
      </c>
      <c r="H68" s="14">
        <v>8.8000000000000007</v>
      </c>
      <c r="I68" s="22">
        <v>8.8000000000000007</v>
      </c>
      <c r="J68" s="13" t="s">
        <v>17</v>
      </c>
      <c r="K68" s="15" t="s">
        <v>54</v>
      </c>
      <c r="L68" s="41">
        <f t="shared" si="2"/>
        <v>7.4536000000000005E-2</v>
      </c>
      <c r="M68" s="48"/>
    </row>
    <row r="69" spans="1:13" ht="45">
      <c r="A69" s="9">
        <v>20</v>
      </c>
      <c r="B69" s="10" t="s">
        <v>18</v>
      </c>
      <c r="C69" s="10" t="s">
        <v>15</v>
      </c>
      <c r="D69" s="10" t="s">
        <v>61</v>
      </c>
      <c r="E69" s="12" t="s">
        <v>37</v>
      </c>
      <c r="F69" s="13" t="s">
        <v>38</v>
      </c>
      <c r="G69" s="13" t="s">
        <v>16</v>
      </c>
      <c r="H69" s="14">
        <v>7.7</v>
      </c>
      <c r="I69" s="22">
        <v>7.7</v>
      </c>
      <c r="J69" s="13" t="s">
        <v>17</v>
      </c>
      <c r="K69" s="15" t="s">
        <v>54</v>
      </c>
      <c r="L69" s="41">
        <f t="shared" si="2"/>
        <v>5.7066625000000003E-2</v>
      </c>
      <c r="M69" s="48"/>
    </row>
    <row r="70" spans="1:13" ht="45">
      <c r="A70" s="9">
        <v>21</v>
      </c>
      <c r="B70" s="10" t="s">
        <v>18</v>
      </c>
      <c r="C70" s="10" t="s">
        <v>15</v>
      </c>
      <c r="D70" s="10" t="s">
        <v>62</v>
      </c>
      <c r="E70" s="12" t="s">
        <v>37</v>
      </c>
      <c r="F70" s="13" t="s">
        <v>38</v>
      </c>
      <c r="G70" s="13" t="s">
        <v>16</v>
      </c>
      <c r="H70" s="14">
        <v>8.8000000000000007</v>
      </c>
      <c r="I70" s="22">
        <v>8.8000000000000007</v>
      </c>
      <c r="J70" s="13" t="s">
        <v>17</v>
      </c>
      <c r="K70" s="15" t="s">
        <v>55</v>
      </c>
      <c r="L70" s="41">
        <f t="shared" si="2"/>
        <v>7.4536000000000005E-2</v>
      </c>
      <c r="M70" s="48"/>
    </row>
    <row r="71" spans="1:13" ht="45">
      <c r="A71" s="9">
        <v>22</v>
      </c>
      <c r="B71" s="10" t="s">
        <v>73</v>
      </c>
      <c r="C71" s="10" t="s">
        <v>15</v>
      </c>
      <c r="D71" s="10" t="s">
        <v>74</v>
      </c>
      <c r="E71" s="12" t="s">
        <v>37</v>
      </c>
      <c r="F71" s="13" t="s">
        <v>56</v>
      </c>
      <c r="G71" s="13" t="s">
        <v>20</v>
      </c>
      <c r="H71" s="14">
        <v>1.5</v>
      </c>
      <c r="I71" s="22">
        <v>2.9</v>
      </c>
      <c r="J71" s="13" t="s">
        <v>17</v>
      </c>
      <c r="K71" s="15" t="s">
        <v>51</v>
      </c>
      <c r="L71" s="41">
        <f>-(H71*I71/8-H71*I71/1)/1000*1.2</f>
        <v>4.5674999999999986E-3</v>
      </c>
      <c r="M71" s="48"/>
    </row>
    <row r="72" spans="1:13" ht="45">
      <c r="A72" s="9">
        <v>23</v>
      </c>
      <c r="B72" s="10" t="s">
        <v>73</v>
      </c>
      <c r="C72" s="10" t="s">
        <v>15</v>
      </c>
      <c r="D72" s="10" t="s">
        <v>59</v>
      </c>
      <c r="E72" s="12" t="s">
        <v>37</v>
      </c>
      <c r="F72" s="13" t="s">
        <v>56</v>
      </c>
      <c r="G72" s="13" t="s">
        <v>20</v>
      </c>
      <c r="H72" s="14">
        <v>3</v>
      </c>
      <c r="I72" s="22">
        <v>5.8</v>
      </c>
      <c r="J72" s="13" t="s">
        <v>17</v>
      </c>
      <c r="K72" s="15" t="s">
        <v>52</v>
      </c>
      <c r="L72" s="41">
        <f>-(H72*I72/8-H72*I72/1)/1000*1.2</f>
        <v>1.8269999999999995E-2</v>
      </c>
      <c r="M72" s="48"/>
    </row>
    <row r="73" spans="1:13" ht="45">
      <c r="A73" s="9">
        <v>24</v>
      </c>
      <c r="B73" s="10" t="s">
        <v>73</v>
      </c>
      <c r="C73" s="10" t="s">
        <v>15</v>
      </c>
      <c r="D73" s="10" t="s">
        <v>47</v>
      </c>
      <c r="E73" s="12" t="s">
        <v>37</v>
      </c>
      <c r="F73" s="13" t="s">
        <v>56</v>
      </c>
      <c r="G73" s="13" t="s">
        <v>20</v>
      </c>
      <c r="H73" s="22">
        <v>9</v>
      </c>
      <c r="I73" s="22">
        <v>26.1</v>
      </c>
      <c r="J73" s="13" t="s">
        <v>17</v>
      </c>
      <c r="K73" s="15" t="s">
        <v>53</v>
      </c>
      <c r="L73" s="41">
        <f>-(H73*I73/8-H73*I73/1)/1000*1.2</f>
        <v>0.24664499999999998</v>
      </c>
      <c r="M73" s="48"/>
    </row>
    <row r="74" spans="1:13">
      <c r="A74" s="9"/>
      <c r="B74" s="10"/>
      <c r="C74" s="10"/>
      <c r="D74" s="10"/>
      <c r="E74" s="12"/>
      <c r="F74" s="13"/>
      <c r="G74" s="13"/>
      <c r="H74" s="22"/>
      <c r="I74" s="22"/>
      <c r="J74" s="13"/>
      <c r="K74" s="13"/>
      <c r="L74" s="16"/>
      <c r="M74" s="48"/>
    </row>
    <row r="75" spans="1:13">
      <c r="A75" s="53" t="s">
        <v>22</v>
      </c>
      <c r="B75" s="53"/>
      <c r="C75" s="53"/>
      <c r="D75" s="53"/>
      <c r="E75" s="53"/>
      <c r="F75" s="53"/>
      <c r="G75" s="13"/>
      <c r="H75" s="13"/>
      <c r="I75" s="31">
        <f>SUM(I50:I74)</f>
        <v>233.90000000000003</v>
      </c>
      <c r="J75" s="13"/>
      <c r="K75" s="13"/>
      <c r="L75" s="43">
        <f>SUM(L50:L74)</f>
        <v>3.7102371250000012</v>
      </c>
      <c r="M75" s="17"/>
    </row>
    <row r="77" spans="1:13" ht="105">
      <c r="A77" s="3" t="s">
        <v>2</v>
      </c>
      <c r="B77" s="3" t="s">
        <v>3</v>
      </c>
      <c r="C77" s="3" t="s">
        <v>4</v>
      </c>
      <c r="D77" s="4" t="s">
        <v>5</v>
      </c>
      <c r="E77" s="3" t="s">
        <v>6</v>
      </c>
      <c r="F77" s="3" t="s">
        <v>7</v>
      </c>
      <c r="G77" s="3" t="s">
        <v>8</v>
      </c>
      <c r="H77" s="4" t="s">
        <v>9</v>
      </c>
      <c r="I77" s="3" t="s">
        <v>10</v>
      </c>
      <c r="J77" s="3" t="s">
        <v>11</v>
      </c>
      <c r="K77" s="3" t="s">
        <v>12</v>
      </c>
      <c r="L77" s="5" t="s">
        <v>13</v>
      </c>
      <c r="M77" s="6" t="s">
        <v>14</v>
      </c>
    </row>
    <row r="78" spans="1:13">
      <c r="A78" s="3">
        <v>1</v>
      </c>
      <c r="B78" s="3">
        <v>2</v>
      </c>
      <c r="C78" s="3">
        <v>3</v>
      </c>
      <c r="D78" s="4">
        <v>4</v>
      </c>
      <c r="E78" s="3">
        <v>5</v>
      </c>
      <c r="F78" s="3">
        <v>6</v>
      </c>
      <c r="G78" s="3">
        <v>7</v>
      </c>
      <c r="H78" s="4">
        <v>8</v>
      </c>
      <c r="I78" s="3">
        <v>9</v>
      </c>
      <c r="J78" s="3">
        <v>10</v>
      </c>
      <c r="K78" s="3">
        <v>11</v>
      </c>
      <c r="L78" s="5">
        <v>12</v>
      </c>
      <c r="M78" s="7">
        <v>13</v>
      </c>
    </row>
    <row r="79" spans="1:13" ht="15.75">
      <c r="A79" s="54" t="s">
        <v>28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</row>
    <row r="80" spans="1:13">
      <c r="A80" s="9">
        <v>1</v>
      </c>
      <c r="B80" s="10"/>
      <c r="C80" s="10"/>
      <c r="D80" s="11"/>
      <c r="E80" s="12"/>
      <c r="F80" s="13"/>
      <c r="G80" s="13"/>
      <c r="H80" s="14"/>
      <c r="I80" s="21"/>
      <c r="J80" s="13"/>
      <c r="K80" s="15"/>
      <c r="L80" s="16"/>
      <c r="M80" s="47" t="s">
        <v>23</v>
      </c>
    </row>
    <row r="81" spans="1:13">
      <c r="A81" s="9">
        <v>2</v>
      </c>
      <c r="B81" s="10"/>
      <c r="C81" s="10"/>
      <c r="D81" s="11"/>
      <c r="E81" s="12"/>
      <c r="F81" s="9"/>
      <c r="G81" s="13"/>
      <c r="H81" s="14"/>
      <c r="I81" s="9"/>
      <c r="J81" s="13"/>
      <c r="K81" s="15"/>
      <c r="L81" s="16"/>
      <c r="M81" s="48"/>
    </row>
    <row r="82" spans="1:13">
      <c r="A82" s="53" t="s">
        <v>22</v>
      </c>
      <c r="B82" s="53"/>
      <c r="C82" s="53"/>
      <c r="D82" s="53"/>
      <c r="E82" s="53"/>
      <c r="F82" s="53"/>
      <c r="G82" s="13"/>
      <c r="H82" s="13"/>
      <c r="I82" s="20"/>
      <c r="J82" s="13"/>
      <c r="K82" s="13"/>
      <c r="L82" s="19"/>
      <c r="M82" s="48"/>
    </row>
    <row r="83" spans="1:13">
      <c r="A83" s="9"/>
      <c r="B83" s="10"/>
      <c r="C83" s="10"/>
      <c r="D83" s="10"/>
      <c r="E83" s="12"/>
      <c r="F83" s="9"/>
      <c r="G83" s="13"/>
      <c r="H83" s="14"/>
      <c r="I83" s="9"/>
      <c r="J83" s="13"/>
      <c r="K83" s="15"/>
      <c r="L83" s="16"/>
      <c r="M83" s="48"/>
    </row>
    <row r="84" spans="1:13" ht="15.75">
      <c r="A84" s="9"/>
      <c r="B84" s="10"/>
      <c r="C84" s="60" t="s">
        <v>48</v>
      </c>
      <c r="D84" s="61"/>
      <c r="E84" s="61"/>
      <c r="F84" s="62"/>
      <c r="G84" s="13"/>
      <c r="H84" s="14"/>
      <c r="I84" s="9"/>
      <c r="J84" s="13"/>
      <c r="K84" s="15"/>
      <c r="L84" s="16"/>
      <c r="M84" s="48"/>
    </row>
    <row r="85" spans="1:13" ht="45">
      <c r="A85" s="9"/>
      <c r="B85" s="10" t="s">
        <v>25</v>
      </c>
      <c r="C85" s="10" t="s">
        <v>26</v>
      </c>
      <c r="D85" s="11" t="s">
        <v>36</v>
      </c>
      <c r="E85" s="12" t="s">
        <v>27</v>
      </c>
      <c r="F85" s="13" t="s">
        <v>32</v>
      </c>
      <c r="G85" s="13" t="s">
        <v>19</v>
      </c>
      <c r="H85" s="14">
        <v>100</v>
      </c>
      <c r="I85" s="21">
        <v>10</v>
      </c>
      <c r="J85" s="13" t="s">
        <v>17</v>
      </c>
      <c r="K85" s="15" t="s">
        <v>33</v>
      </c>
      <c r="L85" s="40">
        <f t="shared" ref="L85:L90" si="3">-(H85*I85/5-H85*I85/2)/1000*1</f>
        <v>0.3</v>
      </c>
      <c r="M85" s="48"/>
    </row>
    <row r="86" spans="1:13" ht="45">
      <c r="A86" s="9"/>
      <c r="B86" s="10" t="s">
        <v>25</v>
      </c>
      <c r="C86" s="10" t="s">
        <v>26</v>
      </c>
      <c r="D86" s="11" t="s">
        <v>49</v>
      </c>
      <c r="E86" s="12" t="s">
        <v>27</v>
      </c>
      <c r="F86" s="13" t="s">
        <v>32</v>
      </c>
      <c r="G86" s="13" t="s">
        <v>19</v>
      </c>
      <c r="H86" s="14">
        <v>280</v>
      </c>
      <c r="I86" s="21">
        <v>28</v>
      </c>
      <c r="J86" s="13" t="s">
        <v>17</v>
      </c>
      <c r="K86" s="15" t="s">
        <v>34</v>
      </c>
      <c r="L86" s="40">
        <f t="shared" si="3"/>
        <v>2.3519999999999999</v>
      </c>
      <c r="M86" s="48"/>
    </row>
    <row r="87" spans="1:13" ht="45">
      <c r="A87" s="9"/>
      <c r="B87" s="10" t="s">
        <v>35</v>
      </c>
      <c r="C87" s="10" t="s">
        <v>15</v>
      </c>
      <c r="D87" s="10" t="s">
        <v>75</v>
      </c>
      <c r="E87" s="12" t="s">
        <v>27</v>
      </c>
      <c r="F87" s="9" t="s">
        <v>21</v>
      </c>
      <c r="G87" s="13" t="s">
        <v>20</v>
      </c>
      <c r="H87" s="14">
        <v>60</v>
      </c>
      <c r="I87" s="22">
        <v>31</v>
      </c>
      <c r="J87" s="13" t="s">
        <v>17</v>
      </c>
      <c r="K87" s="15" t="s">
        <v>34</v>
      </c>
      <c r="L87" s="40">
        <f t="shared" si="3"/>
        <v>0.55800000000000005</v>
      </c>
      <c r="M87" s="48"/>
    </row>
    <row r="88" spans="1:13" ht="45">
      <c r="A88" s="9"/>
      <c r="B88" s="10" t="s">
        <v>35</v>
      </c>
      <c r="C88" s="10" t="s">
        <v>15</v>
      </c>
      <c r="D88" s="10" t="s">
        <v>76</v>
      </c>
      <c r="E88" s="12" t="s">
        <v>27</v>
      </c>
      <c r="F88" s="9" t="s">
        <v>21</v>
      </c>
      <c r="G88" s="13" t="s">
        <v>20</v>
      </c>
      <c r="H88" s="14">
        <v>40</v>
      </c>
      <c r="I88" s="22">
        <v>20.5</v>
      </c>
      <c r="J88" s="13" t="s">
        <v>17</v>
      </c>
      <c r="K88" s="15" t="s">
        <v>34</v>
      </c>
      <c r="L88" s="40">
        <f t="shared" si="3"/>
        <v>0.246</v>
      </c>
      <c r="M88" s="48"/>
    </row>
    <row r="89" spans="1:13" ht="45">
      <c r="A89" s="9"/>
      <c r="B89" s="10" t="s">
        <v>18</v>
      </c>
      <c r="C89" s="10" t="s">
        <v>15</v>
      </c>
      <c r="D89" s="10" t="s">
        <v>75</v>
      </c>
      <c r="E89" s="12" t="s">
        <v>27</v>
      </c>
      <c r="F89" s="13" t="s">
        <v>38</v>
      </c>
      <c r="G89" s="13" t="s">
        <v>16</v>
      </c>
      <c r="H89" s="14">
        <v>8</v>
      </c>
      <c r="I89" s="22">
        <v>8</v>
      </c>
      <c r="J89" s="13" t="s">
        <v>17</v>
      </c>
      <c r="K89" s="15" t="s">
        <v>52</v>
      </c>
      <c r="L89" s="40">
        <f t="shared" si="3"/>
        <v>1.9199999999999998E-2</v>
      </c>
      <c r="M89" s="48"/>
    </row>
    <row r="90" spans="1:13" ht="45">
      <c r="A90" s="9"/>
      <c r="B90" s="10" t="s">
        <v>18</v>
      </c>
      <c r="C90" s="10" t="s">
        <v>15</v>
      </c>
      <c r="D90" s="10" t="s">
        <v>76</v>
      </c>
      <c r="E90" s="12" t="s">
        <v>27</v>
      </c>
      <c r="F90" s="13" t="s">
        <v>38</v>
      </c>
      <c r="G90" s="13" t="s">
        <v>16</v>
      </c>
      <c r="H90" s="14">
        <v>6</v>
      </c>
      <c r="I90" s="22">
        <v>6</v>
      </c>
      <c r="J90" s="13" t="s">
        <v>17</v>
      </c>
      <c r="K90" s="13" t="s">
        <v>52</v>
      </c>
      <c r="L90" s="40">
        <f t="shared" si="3"/>
        <v>1.0800000000000001E-2</v>
      </c>
      <c r="M90" s="48"/>
    </row>
    <row r="91" spans="1:13">
      <c r="A91" s="53" t="s">
        <v>22</v>
      </c>
      <c r="B91" s="53"/>
      <c r="C91" s="53"/>
      <c r="D91" s="53"/>
      <c r="E91" s="53"/>
      <c r="F91" s="53"/>
      <c r="G91" s="13"/>
      <c r="H91" s="13"/>
      <c r="I91" s="38">
        <f>SUM(I85:I90)</f>
        <v>103.5</v>
      </c>
      <c r="J91" s="13"/>
      <c r="K91" s="13"/>
      <c r="L91" s="46">
        <f>SUM(L85:L90)</f>
        <v>3.4860000000000002</v>
      </c>
      <c r="M91" s="17"/>
    </row>
  </sheetData>
  <mergeCells count="21">
    <mergeCell ref="A1:L1"/>
    <mergeCell ref="A2:L2"/>
    <mergeCell ref="A3:L3"/>
    <mergeCell ref="L4:M4"/>
    <mergeCell ref="A7:M7"/>
    <mergeCell ref="M80:M90"/>
    <mergeCell ref="C15:F15"/>
    <mergeCell ref="A91:F91"/>
    <mergeCell ref="C84:F84"/>
    <mergeCell ref="A31:M31"/>
    <mergeCell ref="M32:M74"/>
    <mergeCell ref="A47:F47"/>
    <mergeCell ref="A48:L48"/>
    <mergeCell ref="A75:F75"/>
    <mergeCell ref="M8:M26"/>
    <mergeCell ref="A13:F13"/>
    <mergeCell ref="A14:L14"/>
    <mergeCell ref="A82:F82"/>
    <mergeCell ref="A79:M79"/>
    <mergeCell ref="A27:F27"/>
    <mergeCell ref="C49:F49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2013-04-12T08:06:43Z</dcterms:created>
  <dcterms:modified xsi:type="dcterms:W3CDTF">2013-04-24T03:55:02Z</dcterms:modified>
</cp:coreProperties>
</file>